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315745ce2392f02/Desktop/fin4kidz/Templates for Download/"/>
    </mc:Choice>
  </mc:AlternateContent>
  <xr:revisionPtr revIDLastSave="217" documentId="8_{8C18E6EA-1741-42D1-9ECA-3CE58DED1A95}" xr6:coauthVersionLast="47" xr6:coauthVersionMax="47" xr10:uidLastSave="{A3825698-2EE6-4867-AE00-3A879AE7F42C}"/>
  <bookViews>
    <workbookView xWindow="-108" yWindow="-108" windowWidth="23256" windowHeight="12456" xr2:uid="{C503BE98-B996-4E4C-BF24-D39A9C3430FD}"/>
  </bookViews>
  <sheets>
    <sheet name="GROSS vs NET PAY" sheetId="2" r:id="rId1"/>
    <sheet name="Sheet2" sheetId="3" state="hidden" r:id="rId2"/>
    <sheet name="State Rates" sheetId="4" state="hidden" r:id="rId3"/>
  </sheets>
  <definedNames>
    <definedName name="JurisdictionList">'State Rates'!$A$5:$A$60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5" i="2" l="1"/>
  <c r="AA1" i="2"/>
  <c r="AA2" i="2"/>
  <c r="AA3" i="2"/>
  <c r="AA4" i="2"/>
  <c r="AA5" i="2"/>
  <c r="AA6" i="2"/>
  <c r="AA7" i="2"/>
  <c r="AA8" i="2"/>
  <c r="AA9" i="2"/>
  <c r="AA10" i="2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B12" i="2"/>
  <c r="C17" i="2"/>
  <c r="C19" i="2" l="1"/>
  <c r="D19" i="2" s="1"/>
  <c r="B19" i="2"/>
  <c r="C21" i="2"/>
  <c r="D21" i="2" s="1"/>
  <c r="D17" i="2"/>
  <c r="C18" i="2" a="1"/>
  <c r="C18" i="2" s="1"/>
  <c r="C20" i="2"/>
  <c r="D20" i="2" s="1"/>
  <c r="C22" i="2" l="1"/>
  <c r="C23" i="2" s="1"/>
  <c r="D23" i="2" s="1"/>
  <c r="D18" i="2"/>
  <c r="D22" i="2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<sst xmlns="http://schemas.openxmlformats.org/spreadsheetml/2006/main" count="205" uniqueCount="119">
  <si>
    <t>Empowering young minds for a financially bright future</t>
  </si>
  <si>
    <t>NEED</t>
  </si>
  <si>
    <t>WANT</t>
  </si>
  <si>
    <t>FIRST PAYCHECK: GROSS VS. TAKE-HOME PAY</t>
  </si>
  <si>
    <t>EDITABLE INPUTS</t>
  </si>
  <si>
    <t>Hours worked</t>
  </si>
  <si>
    <t>Hourly rate</t>
  </si>
  <si>
    <t>Pay periods per year</t>
  </si>
  <si>
    <t>FUTA net rate</t>
  </si>
  <si>
    <t>EMPLOYEE PAYCHECK</t>
  </si>
  <si>
    <t>Item</t>
  </si>
  <si>
    <t>Rate / basis</t>
  </si>
  <si>
    <t>Amount</t>
  </si>
  <si>
    <t>Take-home effect</t>
  </si>
  <si>
    <t>Gross pay</t>
  </si>
  <si>
    <t>Federal income tax</t>
  </si>
  <si>
    <t>Social Security</t>
  </si>
  <si>
    <t>Medicare</t>
  </si>
  <si>
    <t>Total employee deductions</t>
  </si>
  <si>
    <t>TAKE-HOME NET PAY</t>
  </si>
  <si>
    <t>Hours × rate</t>
  </si>
  <si>
    <t>2026 IRS Pub. 15-T</t>
  </si>
  <si>
    <t>Gross − deductions</t>
  </si>
  <si>
    <t>STATE &amp; TERRITORY RATE ASSUMPTIONS</t>
  </si>
  <si>
    <t>Editable simplified effective rates for a single worker earning about $15,600 annually; not official payroll withholding tables.</t>
  </si>
  <si>
    <t>Jurisdiction</t>
  </si>
  <si>
    <t>Estimated effective rate</t>
  </si>
  <si>
    <t>Tax system</t>
  </si>
  <si>
    <t>Planning note</t>
  </si>
  <si>
    <t>Alabama</t>
  </si>
  <si>
    <t>Graduated income tax</t>
  </si>
  <si>
    <t>Planning estimate at about $15,600 annual wages</t>
  </si>
  <si>
    <t>Alaska</t>
  </si>
  <si>
    <t>No individual wage income tax</t>
  </si>
  <si>
    <t>No state individual income tax</t>
  </si>
  <si>
    <t>Arizona</t>
  </si>
  <si>
    <t>Flat tax with deductions</t>
  </si>
  <si>
    <t>Estimated zero at this low annual wage</t>
  </si>
  <si>
    <t>Arkansas</t>
  </si>
  <si>
    <t>Planning estimate</t>
  </si>
  <si>
    <t>California</t>
  </si>
  <si>
    <t>Planning estimate after basic deductions</t>
  </si>
  <si>
    <t>Colorado</t>
  </si>
  <si>
    <t>Connecticut</t>
  </si>
  <si>
    <t>Delaware</t>
  </si>
  <si>
    <t>Florida</t>
  </si>
  <si>
    <t>Georgia</t>
  </si>
  <si>
    <t>Flat income tax</t>
  </si>
  <si>
    <t>Planning estimate after standard deduction</t>
  </si>
  <si>
    <t>Hawaii</t>
  </si>
  <si>
    <t>Idaho</t>
  </si>
  <si>
    <t>Illinois</t>
  </si>
  <si>
    <t>Planning estimate after exemption</t>
  </si>
  <si>
    <t>Indiana</t>
  </si>
  <si>
    <t>State estimate; local tax not included</t>
  </si>
  <si>
    <t>Iowa</t>
  </si>
  <si>
    <t>Income tax based on taxable income</t>
  </si>
  <si>
    <t>Kansas</t>
  </si>
  <si>
    <t>Kentucky</t>
  </si>
  <si>
    <t>Louisiana</t>
  </si>
  <si>
    <t>Planning estimate after deductions</t>
  </si>
  <si>
    <t>Maine</t>
  </si>
  <si>
    <t>Maryland</t>
  </si>
  <si>
    <t>State estimate; county tax not included</t>
  </si>
  <si>
    <t>Massachusetts</t>
  </si>
  <si>
    <t>Michigan</t>
  </si>
  <si>
    <t>Minnesota</t>
  </si>
  <si>
    <t>Graduated tax with deductions</t>
  </si>
  <si>
    <t>Mississippi</t>
  </si>
  <si>
    <t>Planning estimate after exemption and deduction</t>
  </si>
  <si>
    <t>Missouri</t>
  </si>
  <si>
    <t>Montana</t>
  </si>
  <si>
    <t>Nebraska</t>
  </si>
  <si>
    <t>Nevada</t>
  </si>
  <si>
    <t>New Hampshire</t>
  </si>
  <si>
    <t>No tax on wage income</t>
  </si>
  <si>
    <t>New Jersey</t>
  </si>
  <si>
    <t>New Mexico</t>
  </si>
  <si>
    <t>New York</t>
  </si>
  <si>
    <t>State estimate; NYC/Yonkers tax not included</t>
  </si>
  <si>
    <t>North Carolina</t>
  </si>
  <si>
    <t>North Dakota</t>
  </si>
  <si>
    <t>Ohio</t>
  </si>
  <si>
    <t>Oklahoma</t>
  </si>
  <si>
    <t>Oregon</t>
  </si>
  <si>
    <t>Pennsylvania</t>
  </si>
  <si>
    <t>State rate estimate; local tax not included</t>
  </si>
  <si>
    <t>Rhode Island</t>
  </si>
  <si>
    <t>South Carolina</t>
  </si>
  <si>
    <t>South Dakota</t>
  </si>
  <si>
    <t>Tennessee</t>
  </si>
  <si>
    <t>Texas</t>
  </si>
  <si>
    <t>Utah</t>
  </si>
  <si>
    <t>Flat tax with credits</t>
  </si>
  <si>
    <t>Vermont</t>
  </si>
  <si>
    <t>Virginia</t>
  </si>
  <si>
    <t>Washington</t>
  </si>
  <si>
    <t>No state individual wage income tax</t>
  </si>
  <si>
    <t>West Virginia</t>
  </si>
  <si>
    <t>Wisconsin</t>
  </si>
  <si>
    <t>Wyoming</t>
  </si>
  <si>
    <t>District of Columbia</t>
  </si>
  <si>
    <t>Matches the prior $9.37 estimate on $300 gross pay</t>
  </si>
  <si>
    <t>Puerto Rico</t>
  </si>
  <si>
    <t>Territory income tax</t>
  </si>
  <si>
    <t>Simplified estimate; local rules differ from federal</t>
  </si>
  <si>
    <t>Guam</t>
  </si>
  <si>
    <t>Mirror-code territory</t>
  </si>
  <si>
    <t>U.S. Virgin Islands</t>
  </si>
  <si>
    <t>American Samoa</t>
  </si>
  <si>
    <t>Simplified planning estimate</t>
  </si>
  <si>
    <t>Northern Mariana Islands</t>
  </si>
  <si>
    <t>State / territory</t>
  </si>
  <si>
    <t>Estimated state rate</t>
  </si>
  <si>
    <t>State/territory income tax</t>
  </si>
  <si>
    <t>Federal + state + FICA</t>
  </si>
  <si>
    <t>**Estimate paycheck withholdings. Actual paycheck may differ**</t>
  </si>
  <si>
    <t>Fin4Kidz</t>
  </si>
  <si>
    <t>**Input, State, Hours Worked, and Hourly Rate below in yellow cells**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</si>
</sst>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&quot;$&quot;0.00"/>
    <numFmt numFmtId="165" formatCode="0.0%"/>
    <numFmt numFmtId="166" formatCode="&quot;$&quot;#,##0.00"/>
  </numFmts>
  <fonts count="15">
    <font>
      <sz val="10"/>
      <color rgb="FF000000"/>
      <name val="Arial"/>
      <family val="2"/>
      <scheme val="minor"/>
    </font>
    <font>
      <sz val="10"/>
      <color rgb="FF000000"/>
      <name val="Aptos Narroe"/>
    </font>
    <font>
      <b/>
      <sz val="14"/>
      <color rgb="FF0070C0"/>
      <name val="Aptos Narrow"/>
      <family val="2"/>
    </font>
    <font>
      <sz val="14"/>
      <color rgb="FF000000"/>
      <name val="Aptos Narrow"/>
      <family val="2"/>
    </font>
    <font>
      <sz val="14"/>
      <color rgb="FF000000"/>
      <name val="Arial"/>
      <family val="2"/>
      <scheme val="minor"/>
    </font>
    <font>
      <sz val="14"/>
      <color rgb="FF000000"/>
      <name val="Aptos Narroe"/>
    </font>
    <font>
      <b/>
      <sz val="10"/>
      <color rgb="FFFFFFFF"/>
      <name val="Arial"/>
      <family val="2"/>
      <scheme val="minor"/>
    </font>
    <font>
      <b/>
      <sz val="18"/>
      <color rgb="FFFFFFFF"/>
      <name val="Arial"/>
      <family val="2"/>
      <scheme val="minor"/>
    </font>
    <font>
      <i/>
      <sz val="10"/>
      <color rgb="FF666666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0"/>
      <color rgb="FF333333"/>
      <name val="Arial"/>
      <family val="2"/>
      <scheme val="minor"/>
    </font>
    <font>
      <b/>
      <sz val="10"/>
      <color rgb="FF333333"/>
      <name val="Arial"/>
      <family val="2"/>
      <scheme val="minor"/>
    </font>
    <font>
      <b/>
      <sz val="12"/>
      <color rgb="FF333333"/>
      <name val="Arial"/>
      <family val="2"/>
      <scheme val="minor"/>
    </font>
    <font>
      <sz val="10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9" fillId="5" borderId="0" xfId="0" applyFont="1" applyFill="1" applyAlignment="1">
      <alignment horizontal="center"/>
    </xf>
    <xf numFmtId="10" fontId="0" fillId="0" borderId="0" xfId="0" applyNumberFormat="1"/>
    <xf numFmtId="0" fontId="11" fillId="0" borderId="0" xfId="0" applyFont="1"/>
    <xf numFmtId="10" fontId="11" fillId="0" borderId="0" xfId="0" applyNumberFormat="1" applyFont="1"/>
    <xf numFmtId="0" fontId="12" fillId="0" borderId="1" xfId="0" applyFont="1" applyBorder="1"/>
    <xf numFmtId="0" fontId="13" fillId="6" borderId="0" xfId="0" applyFont="1" applyFill="1"/>
    <xf numFmtId="166" fontId="0" fillId="0" borderId="0" xfId="0" applyNumberFormat="1" applyAlignment="1">
      <alignment horizontal="right"/>
    </xf>
    <xf numFmtId="166" fontId="9" fillId="0" borderId="1" xfId="0" applyNumberFormat="1" applyFont="1" applyBorder="1" applyAlignment="1">
      <alignment horizontal="right"/>
    </xf>
    <xf numFmtId="166" fontId="10" fillId="6" borderId="0" xfId="0" applyNumberFormat="1" applyFont="1" applyFill="1" applyAlignment="1">
      <alignment horizontal="right"/>
    </xf>
    <xf numFmtId="0" fontId="0" fillId="0" borderId="0" xfId="0" applyAlignment="1">
      <alignment wrapText="1"/>
    </xf>
    <xf numFmtId="0" fontId="14" fillId="0" borderId="0" xfId="0" applyFont="1"/>
    <xf numFmtId="0" fontId="6" fillId="3" borderId="0" xfId="0" applyFont="1" applyFill="1"/>
    <xf numFmtId="0" fontId="7" fillId="2" borderId="0" xfId="0" applyFont="1" applyFill="1"/>
    <xf numFmtId="0" fontId="8" fillId="0" borderId="0" xfId="0" applyFont="1"/>
    <xf numFmtId="0" fontId="8" fillId="0" borderId="0" xfId="0" applyFont="1" applyAlignment="1">
      <alignment wrapText="1"/>
    </xf>
    <xf numFmtId="2" fontId="9" fillId="4" borderId="0" xfId="0" applyNumberFormat="1" applyFont="1" applyFill="1" applyProtection="1">
      <protection locked="0"/>
    </xf>
    <xf numFmtId="164" fontId="9" fillId="4" borderId="0" xfId="0" applyNumberFormat="1" applyFont="1" applyFill="1" applyProtection="1">
      <protection locked="0"/>
    </xf>
    <xf numFmtId="0" fontId="0" fillId="7" borderId="0" xfId="0" applyFill="1"/>
    <xf numFmtId="10" fontId="9" fillId="0" borderId="0" xfId="0" applyNumberFormat="1" applyFont="1" applyFill="1" applyProtection="1"/>
    <xf numFmtId="165" fontId="9" fillId="0" borderId="0" xfId="0" applyNumberFormat="1" applyFont="1" applyFill="1" applyProtection="1"/>
    <xf numFmtId="1" fontId="9" fillId="7" borderId="0" xfId="0" applyNumberFormat="1" applyFont="1" applyFill="1" applyAlignment="1" applyProtection="1">
      <alignment horizontal="right"/>
      <protection locked="0"/>
    </xf>
    <xf numFmtId="1" fontId="9" fillId="0" borderId="0" xfId="0" applyNumberFormat="1" applyFont="1" applyFill="1" applyProtection="1"/>
  </cellXfs>
  <cellStyles count="1">
    <cellStyle name="Normal" xfId="0" builtinId="0"/>
  </cellStyles>
  <dxfs count="6">
    <dxf>
      <alignment wrapText="1"/>
    </dxf>
    <dxf>
      <numFmt numFmtId="14" formatCode="0.00%"/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8FF"/>
          <bgColor rgb="FFF8F8FF"/>
        </patternFill>
      </fill>
    </dxf>
    <dxf>
      <fill>
        <patternFill patternType="solid">
          <fgColor rgb="FF425D90"/>
          <bgColor rgb="FF425D90"/>
        </patternFill>
      </fill>
    </dxf>
    <dxf>
      <border>
        <left style="thin">
          <color rgb="FF425D90"/>
        </left>
        <right style="thin">
          <color rgb="FF425D90"/>
        </right>
        <top style="thin">
          <color rgb="FF425D90"/>
        </top>
        <bottom style="thin">
          <color rgb="FF425D90"/>
        </bottom>
      </border>
    </dxf>
  </dxfs>
  <tableStyles count="1" defaultTableStyle="TableStyleMedium2" defaultPivotStyle="PivotStyleLight16">
    <tableStyle name="Need vs Wants-style" pivot="0" count="4" xr9:uid="{298A4CFE-5851-4CD4-8DE0-5A75ECC0027F}">
      <tableStyleElement type="wholeTable" size="0" dxfId="5"/>
      <tableStyleElement type="headerRow" dxfId="4"/>
      <tableStyleElement type="firstRowStripe" dxfId="3"/>
      <tableStyleElement type="secondRowStripe" dxfId="2"/>
    </tableStyle>
  </tableStyles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684E8A-4FD7-4F26-84C6-4B6BE1B1C36E}" name="StateRateTable" displayName="StateRateTable" ref="A4:D60" totalsRowShown="0">
  <autoFilter ref="A4:D60" xr:uid="{F6684E8A-4FD7-4F26-84C6-4B6BE1B1C36E}"/>
  <tableColumns count="4">
    <tableColumn id="1" xr3:uid="{AC51EFE0-CE50-4AE6-B1AC-651F74AE7F2B}" name="Jurisdiction"/>
    <tableColumn id="2" xr3:uid="{8DB03F69-BB6F-4488-A1EF-4BB530EBDBB9}" name="Estimated effective rate" dataDxfId="1"/>
    <tableColumn id="3" xr3:uid="{C3E99750-6221-4BD3-910F-86521429ED4C}" name="Tax system"/>
    <tableColumn id="4" xr3:uid="{B094D9F4-20E6-4036-A891-1A5FF411AADA}" name="Planning no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E8F19-9782-4E38-939C-4741F5AE315A}">
  <dimension ref="A1:AA55"/>
  <sheetViews>
    <sheetView showGridLines="0" tabSelected="1" zoomScaleNormal="100" workbookViewId="0">
      <selection activeCell="N10" sqref="N10"/>
    </sheetView>
  </sheetViews>
  <sheetFormatPr defaultRowHeight="13.2"/>
  <cols>
    <col min="1" max="1" width="35.21875" customWidth="1"/>
    <col min="2" max="2" width="30.5546875" customWidth="1"/>
    <col min="3" max="3" width="17.5546875" customWidth="1"/>
    <col min="4" max="4" width="23.109375" customWidth="1"/>
    <col min="5" max="6" width="6.44140625" customWidth="1"/>
    <col min="8" max="8" width="8.88671875" style="1"/>
  </cols>
  <sheetData>
    <row r="1" spans="1:27" s="4" customFormat="1" ht="18">
      <c r="A1" s="2" t="s">
        <v>117</v>
      </c>
      <c r="B1" s="2"/>
      <c r="C1" s="3"/>
      <c r="H1" s="5"/>
      <c r="AA1" s="4" t="str">
        <f>'State Rates'!A5</f>
        <v>Alabama</v>
      </c>
    </row>
    <row r="2" spans="1:27" s="4" customFormat="1" ht="18">
      <c r="A2" s="2" t="s">
        <v>0</v>
      </c>
      <c r="B2" s="2"/>
      <c r="C2" s="3"/>
      <c r="H2" s="5"/>
      <c r="AA2" s="4" t="str">
        <f>'State Rates'!A6</f>
        <v>Alaska</v>
      </c>
    </row>
    <row r="3" spans="1:27">
      <c r="A3" s="23" t="s">
        <v>118</v>
      </c>
      <c r="B3" s="23"/>
      <c r="AA3" t="str">
        <f>'State Rates'!A7</f>
        <v>Arizona</v>
      </c>
    </row>
    <row r="4" spans="1:27" s="4" customFormat="1" ht="30" customHeight="1">
      <c r="A4" s="18" t="s">
        <v>3</v>
      </c>
      <c r="B4" s="18"/>
      <c r="C4" s="18"/>
      <c r="D4" s="18"/>
      <c r="E4" s="18"/>
      <c r="F4" s="18"/>
      <c r="H4" s="5"/>
      <c r="AA4" s="4" t="str">
        <f>'State Rates'!A8</f>
        <v>Arkansas</v>
      </c>
    </row>
    <row r="5" spans="1:27" s="4" customFormat="1" ht="17.399999999999999">
      <c r="A5" s="19" t="str">
        <f>B11&amp;" • Weekly • Single • Standard 2026 W-4 • No dependents"</f>
        <v>New Hampshire • Weekly • Single • Standard 2026 W-4 • No dependents</v>
      </c>
      <c r="B5" s="19"/>
      <c r="C5" s="19"/>
      <c r="D5" s="19"/>
      <c r="E5" s="19"/>
      <c r="F5" s="19"/>
      <c r="H5" s="5"/>
      <c r="AA5" s="4" t="str">
        <f>'State Rates'!A9</f>
        <v>California</v>
      </c>
    </row>
    <row r="6" spans="1:27">
      <c r="AA6" t="str">
        <f>'State Rates'!A10</f>
        <v>Colorado</v>
      </c>
    </row>
    <row r="7" spans="1:27">
      <c r="A7" s="17" t="s">
        <v>4</v>
      </c>
      <c r="B7" s="17"/>
      <c r="AA7" t="str">
        <f>'State Rates'!A11</f>
        <v>Connecticut</v>
      </c>
    </row>
    <row r="8" spans="1:27">
      <c r="A8" s="8" t="s">
        <v>5</v>
      </c>
      <c r="B8" s="21">
        <v>0</v>
      </c>
      <c r="AA8" t="str">
        <f>'State Rates'!A12</f>
        <v>Delaware</v>
      </c>
    </row>
    <row r="9" spans="1:27">
      <c r="A9" s="8" t="s">
        <v>6</v>
      </c>
      <c r="B9" s="22">
        <v>0</v>
      </c>
      <c r="AA9" t="str">
        <f>'State Rates'!A13</f>
        <v>Florida</v>
      </c>
    </row>
    <row r="10" spans="1:27">
      <c r="A10" s="8" t="s">
        <v>7</v>
      </c>
      <c r="B10" s="27">
        <v>52</v>
      </c>
      <c r="AA10" t="str">
        <f>'State Rates'!A14</f>
        <v>Georgia</v>
      </c>
    </row>
    <row r="11" spans="1:27">
      <c r="A11" s="8" t="s">
        <v>112</v>
      </c>
      <c r="B11" s="26" t="s">
        <v>74</v>
      </c>
      <c r="AA11" t="str">
        <f>'State Rates'!A15</f>
        <v>Hawaii</v>
      </c>
    </row>
    <row r="12" spans="1:27">
      <c r="A12" s="8" t="s">
        <v>113</v>
      </c>
      <c r="B12" s="24">
        <f>_xlfn.XLOOKUP(B11,'State Rates'!$A$5:$A$60,'State Rates'!$B$5:$B$60,0)</f>
        <v>0</v>
      </c>
      <c r="AA12" t="str">
        <f>'State Rates'!A16</f>
        <v>Idaho</v>
      </c>
    </row>
    <row r="13" spans="1:27">
      <c r="A13" s="8" t="s">
        <v>8</v>
      </c>
      <c r="B13" s="25">
        <v>6.0000000000000001E-3</v>
      </c>
      <c r="AA13" t="str">
        <f>'State Rates'!A17</f>
        <v>Illinois</v>
      </c>
    </row>
    <row r="14" spans="1:27">
      <c r="AA14" t="str">
        <f>'State Rates'!A19</f>
        <v>Iowa</v>
      </c>
    </row>
    <row r="15" spans="1:27">
      <c r="A15" s="17" t="s">
        <v>9</v>
      </c>
      <c r="B15" s="17"/>
      <c r="C15" s="17"/>
      <c r="D15" s="17"/>
      <c r="AA15" t="str">
        <f>'State Rates'!A20</f>
        <v>Kansas</v>
      </c>
    </row>
    <row r="16" spans="1:27">
      <c r="A16" s="6" t="s">
        <v>10</v>
      </c>
      <c r="B16" s="6" t="s">
        <v>11</v>
      </c>
      <c r="C16" s="6" t="s">
        <v>12</v>
      </c>
      <c r="D16" s="6" t="s">
        <v>13</v>
      </c>
      <c r="AA16" t="str">
        <f>'State Rates'!A21</f>
        <v>Kentucky</v>
      </c>
    </row>
    <row r="17" spans="1:27">
      <c r="A17" s="8" t="s">
        <v>14</v>
      </c>
      <c r="B17" s="8" t="s">
        <v>20</v>
      </c>
      <c r="C17" s="12">
        <f>ROUND(B8*B9,2)</f>
        <v>0</v>
      </c>
      <c r="D17" s="12">
        <f>C17</f>
        <v>0</v>
      </c>
      <c r="AA17" t="str">
        <f>'State Rates'!A22</f>
        <v>Louisiana</v>
      </c>
    </row>
    <row r="18" spans="1:27">
      <c r="A18" s="8" t="s">
        <v>15</v>
      </c>
      <c r="B18" s="8" t="s">
        <v>21</v>
      </c>
      <c r="C18" s="12" cm="1">
        <f t="array" ref="C18">_xlfn.LET(_xlpm.a,MAX(0,C17*$B$10-8600),_xlpm.tax,_xlfn.IFS(_xlpm.a&lt;7500,0,_xlpm.a&lt;19900,(_xlpm.a-7500)*10%,_xlpm.a&lt;57900,1240+(_xlpm.a-19900)*12%,_xlpm.a&lt;113200,5800+(_xlpm.a-57900)*22%,_xlpm.a&lt;209275,17966+(_xlpm.a-113200)*24%,_xlpm.a&lt;263725,41024+(_xlpm.a-209275)*32%,_xlpm.a&lt;648100,58448+(_xlpm.a-263725)*35%,TRUE,192979.25+(_xlpm.a-648100)*37%),ROUND(_xlpm.tax/$B$10,2))</f>
        <v>0</v>
      </c>
      <c r="D18" s="12">
        <f>-C18</f>
        <v>0</v>
      </c>
      <c r="AA18" t="str">
        <f>'State Rates'!A23</f>
        <v>Maine</v>
      </c>
    </row>
    <row r="19" spans="1:27">
      <c r="A19" s="8" t="s">
        <v>114</v>
      </c>
      <c r="B19" s="8" t="str">
        <f>B11&amp;" × "&amp;TEXT(B12,"0.00%")&amp;" estimate"</f>
        <v>New Hampshire × 0.00% estimate</v>
      </c>
      <c r="C19" s="12">
        <f>ROUND(C17*$B$12,2)</f>
        <v>0</v>
      </c>
      <c r="D19" s="12">
        <f>-C19</f>
        <v>0</v>
      </c>
      <c r="AA19" t="str">
        <f>'State Rates'!A24</f>
        <v>Maryland</v>
      </c>
    </row>
    <row r="20" spans="1:27">
      <c r="A20" s="8" t="s">
        <v>16</v>
      </c>
      <c r="B20" s="9">
        <v>6.2E-2</v>
      </c>
      <c r="C20" s="12">
        <f>ROUND(C17*6.2%,2)</f>
        <v>0</v>
      </c>
      <c r="D20" s="12">
        <f>-C20</f>
        <v>0</v>
      </c>
      <c r="AA20" t="str">
        <f>'State Rates'!A25</f>
        <v>Massachusetts</v>
      </c>
    </row>
    <row r="21" spans="1:27">
      <c r="A21" s="8" t="s">
        <v>17</v>
      </c>
      <c r="B21" s="9">
        <v>1.4500000000000001E-2</v>
      </c>
      <c r="C21" s="12">
        <f>ROUND(C17*1.45%,2)</f>
        <v>0</v>
      </c>
      <c r="D21" s="12">
        <f>-C21</f>
        <v>0</v>
      </c>
      <c r="AA21" t="str">
        <f>'State Rates'!A26</f>
        <v>Michigan</v>
      </c>
    </row>
    <row r="22" spans="1:27">
      <c r="A22" s="10" t="s">
        <v>18</v>
      </c>
      <c r="B22" s="10" t="s">
        <v>115</v>
      </c>
      <c r="C22" s="13">
        <f>SUM(C18:C21)</f>
        <v>0</v>
      </c>
      <c r="D22" s="13">
        <f>-C22</f>
        <v>0</v>
      </c>
      <c r="AA22" t="str">
        <f>'State Rates'!A27</f>
        <v>Minnesota</v>
      </c>
    </row>
    <row r="23" spans="1:27" ht="15.6">
      <c r="A23" s="11" t="s">
        <v>19</v>
      </c>
      <c r="B23" s="11" t="s">
        <v>22</v>
      </c>
      <c r="C23" s="14">
        <f>C17-C22</f>
        <v>0</v>
      </c>
      <c r="D23" s="14">
        <f>C23</f>
        <v>0</v>
      </c>
      <c r="AA23" t="str">
        <f>'State Rates'!A28</f>
        <v>Mississippi</v>
      </c>
    </row>
    <row r="24" spans="1:27">
      <c r="A24" s="8"/>
      <c r="B24" s="8"/>
      <c r="AA24" t="str">
        <f>'State Rates'!A29</f>
        <v>Missouri</v>
      </c>
    </row>
    <row r="25" spans="1:27">
      <c r="A25" s="16" t="s">
        <v>116</v>
      </c>
      <c r="AA25" t="str">
        <f>'State Rates'!A30</f>
        <v>Montana</v>
      </c>
    </row>
    <row r="26" spans="1:27">
      <c r="AA26" t="str">
        <f>'State Rates'!A31</f>
        <v>Nebraska</v>
      </c>
    </row>
    <row r="27" spans="1:27">
      <c r="AA27" t="str">
        <f>'State Rates'!A32</f>
        <v>Nevada</v>
      </c>
    </row>
    <row r="28" spans="1:27">
      <c r="AA28" t="str">
        <f>'State Rates'!A33</f>
        <v>New Hampshire</v>
      </c>
    </row>
    <row r="29" spans="1:27">
      <c r="AA29" t="str">
        <f>'State Rates'!A34</f>
        <v>New Jersey</v>
      </c>
    </row>
    <row r="30" spans="1:27">
      <c r="AA30" t="str">
        <f>'State Rates'!A35</f>
        <v>New Mexico</v>
      </c>
    </row>
    <row r="31" spans="1:27">
      <c r="AA31" t="str">
        <f>'State Rates'!A36</f>
        <v>New York</v>
      </c>
    </row>
    <row r="32" spans="1:27">
      <c r="AA32" t="str">
        <f>'State Rates'!A37</f>
        <v>North Carolina</v>
      </c>
    </row>
    <row r="33" spans="27:27">
      <c r="AA33" t="str">
        <f>'State Rates'!A38</f>
        <v>North Dakota</v>
      </c>
    </row>
    <row r="34" spans="27:27">
      <c r="AA34" t="str">
        <f>'State Rates'!A39</f>
        <v>Ohio</v>
      </c>
    </row>
    <row r="35" spans="27:27">
      <c r="AA35" t="str">
        <f>'State Rates'!A40</f>
        <v>Oklahoma</v>
      </c>
    </row>
    <row r="36" spans="27:27">
      <c r="AA36" t="str">
        <f>'State Rates'!A41</f>
        <v>Oregon</v>
      </c>
    </row>
    <row r="37" spans="27:27">
      <c r="AA37" t="str">
        <f>'State Rates'!A42</f>
        <v>Pennsylvania</v>
      </c>
    </row>
    <row r="38" spans="27:27">
      <c r="AA38" t="str">
        <f>'State Rates'!A43</f>
        <v>Rhode Island</v>
      </c>
    </row>
    <row r="39" spans="27:27">
      <c r="AA39" t="str">
        <f>'State Rates'!A44</f>
        <v>South Carolina</v>
      </c>
    </row>
    <row r="40" spans="27:27">
      <c r="AA40" t="str">
        <f>'State Rates'!A45</f>
        <v>South Dakota</v>
      </c>
    </row>
    <row r="41" spans="27:27">
      <c r="AA41" t="str">
        <f>'State Rates'!A46</f>
        <v>Tennessee</v>
      </c>
    </row>
    <row r="42" spans="27:27">
      <c r="AA42" t="str">
        <f>'State Rates'!A47</f>
        <v>Texas</v>
      </c>
    </row>
    <row r="43" spans="27:27">
      <c r="AA43" t="str">
        <f>'State Rates'!A48</f>
        <v>Utah</v>
      </c>
    </row>
    <row r="44" spans="27:27">
      <c r="AA44" t="str">
        <f>'State Rates'!A49</f>
        <v>Vermont</v>
      </c>
    </row>
    <row r="45" spans="27:27">
      <c r="AA45" t="str">
        <f>'State Rates'!A50</f>
        <v>Virginia</v>
      </c>
    </row>
    <row r="46" spans="27:27">
      <c r="AA46" t="str">
        <f>'State Rates'!A51</f>
        <v>Washington</v>
      </c>
    </row>
    <row r="47" spans="27:27">
      <c r="AA47" t="str">
        <f>'State Rates'!A52</f>
        <v>West Virginia</v>
      </c>
    </row>
    <row r="48" spans="27:27">
      <c r="AA48" t="str">
        <f>'State Rates'!A53</f>
        <v>Wisconsin</v>
      </c>
    </row>
    <row r="49" spans="27:27">
      <c r="AA49" t="str">
        <f>'State Rates'!A54</f>
        <v>Wyoming</v>
      </c>
    </row>
    <row r="50" spans="27:27">
      <c r="AA50" t="str">
        <f>'State Rates'!A55</f>
        <v>District of Columbia</v>
      </c>
    </row>
    <row r="51" spans="27:27">
      <c r="AA51" t="str">
        <f>'State Rates'!A56</f>
        <v>Puerto Rico</v>
      </c>
    </row>
    <row r="52" spans="27:27">
      <c r="AA52" t="str">
        <f>'State Rates'!A57</f>
        <v>Guam</v>
      </c>
    </row>
    <row r="53" spans="27:27">
      <c r="AA53" t="str">
        <f>'State Rates'!A58</f>
        <v>U.S. Virgin Islands</v>
      </c>
    </row>
    <row r="54" spans="27:27">
      <c r="AA54" t="str">
        <f>'State Rates'!A59</f>
        <v>American Samoa</v>
      </c>
    </row>
    <row r="55" spans="27:27">
      <c r="AA55" t="str">
        <f>'State Rates'!A60</f>
        <v>Northern Mariana Islands</v>
      </c>
    </row>
  </sheetData>
  <sheetProtection algorithmName="SHA-512" hashValue="AvAgoTQdx3GnAdKoHbLlkn3vNpOuXO1v2dyIzKyZty/MPW/ZXiKGr7ibuKPUmo/9qCG9LH04UP/oB9QNuupzJQ==" saltValue="16Wr1hdLX9KwtUjvFPsRPw==" spinCount="100000" sheet="1" objects="1" scenarios="1"/>
  <mergeCells count="4">
    <mergeCell ref="A15:D15"/>
    <mergeCell ref="A4:F4"/>
    <mergeCell ref="A5:F5"/>
    <mergeCell ref="A7:B7"/>
  </mergeCells>
  <dataValidations count="1">
    <dataValidation type="list" allowBlank="1" showInputMessage="1" showErrorMessage="1" sqref="B11" xr:uid="{4DA4A385-50D6-4DDF-A90E-9A77F122244D}">
      <formula1>$AA$1:$AA$55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6E880-7AA7-473D-9D97-E3DC0120E1E5}">
  <dimension ref="D4:D5"/>
  <sheetViews>
    <sheetView workbookViewId="0">
      <selection activeCell="D6" sqref="D6"/>
    </sheetView>
  </sheetViews>
  <sheetFormatPr defaultRowHeight="13.2"/>
  <sheetData>
    <row r="4" spans="4:4">
      <c r="D4" t="s">
        <v>1</v>
      </c>
    </row>
    <row r="5" spans="4:4">
      <c r="D5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5DCF4-CBF9-48B3-9D19-7CE653859488}">
  <dimension ref="A1:D60"/>
  <sheetViews>
    <sheetView workbookViewId="0">
      <selection activeCell="B9" sqref="B9"/>
    </sheetView>
  </sheetViews>
  <sheetFormatPr defaultRowHeight="13.2"/>
  <cols>
    <col min="1" max="1" width="26.88671875" customWidth="1"/>
    <col min="2" max="2" width="22.21875" customWidth="1"/>
    <col min="3" max="3" width="26.88671875" customWidth="1"/>
    <col min="4" max="4" width="37" customWidth="1"/>
  </cols>
  <sheetData>
    <row r="1" spans="1:4" ht="30" customHeight="1">
      <c r="A1" s="18" t="s">
        <v>23</v>
      </c>
      <c r="B1" s="18"/>
      <c r="C1" s="18"/>
      <c r="D1" s="18"/>
    </row>
    <row r="2" spans="1:4">
      <c r="A2" s="20" t="s">
        <v>24</v>
      </c>
      <c r="B2" s="20"/>
      <c r="C2" s="20"/>
      <c r="D2" s="20"/>
    </row>
    <row r="4" spans="1:4">
      <c r="A4" t="s">
        <v>25</v>
      </c>
      <c r="B4" t="s">
        <v>26</v>
      </c>
      <c r="C4" t="s">
        <v>27</v>
      </c>
      <c r="D4" t="s">
        <v>28</v>
      </c>
    </row>
    <row r="5" spans="1:4" ht="26.4">
      <c r="A5" t="s">
        <v>29</v>
      </c>
      <c r="B5" s="7">
        <v>2.9000000000000001E-2</v>
      </c>
      <c r="C5" t="s">
        <v>30</v>
      </c>
      <c r="D5" s="15" t="s">
        <v>31</v>
      </c>
    </row>
    <row r="6" spans="1:4">
      <c r="A6" t="s">
        <v>32</v>
      </c>
      <c r="B6" s="7">
        <v>0</v>
      </c>
      <c r="C6" t="s">
        <v>33</v>
      </c>
      <c r="D6" s="15" t="s">
        <v>34</v>
      </c>
    </row>
    <row r="7" spans="1:4">
      <c r="A7" t="s">
        <v>35</v>
      </c>
      <c r="B7" s="7">
        <v>0</v>
      </c>
      <c r="C7" t="s">
        <v>36</v>
      </c>
      <c r="D7" s="15" t="s">
        <v>37</v>
      </c>
    </row>
    <row r="8" spans="1:4">
      <c r="A8" t="s">
        <v>38</v>
      </c>
      <c r="B8" s="7">
        <v>1.4999999999999999E-2</v>
      </c>
      <c r="C8" t="s">
        <v>30</v>
      </c>
      <c r="D8" s="15" t="s">
        <v>39</v>
      </c>
    </row>
    <row r="9" spans="1:4">
      <c r="A9" t="s">
        <v>40</v>
      </c>
      <c r="B9" s="7">
        <v>6.0000000000000001E-3</v>
      </c>
      <c r="C9" t="s">
        <v>30</v>
      </c>
      <c r="D9" s="15" t="s">
        <v>41</v>
      </c>
    </row>
    <row r="10" spans="1:4">
      <c r="A10" t="s">
        <v>42</v>
      </c>
      <c r="B10" s="7">
        <v>0</v>
      </c>
      <c r="C10" t="s">
        <v>36</v>
      </c>
      <c r="D10" s="15" t="s">
        <v>37</v>
      </c>
    </row>
    <row r="11" spans="1:4">
      <c r="A11" t="s">
        <v>43</v>
      </c>
      <c r="B11" s="7">
        <v>0.01</v>
      </c>
      <c r="C11" t="s">
        <v>30</v>
      </c>
      <c r="D11" s="15" t="s">
        <v>39</v>
      </c>
    </row>
    <row r="12" spans="1:4">
      <c r="A12" t="s">
        <v>44</v>
      </c>
      <c r="B12" s="7">
        <v>2.1999999999999999E-2</v>
      </c>
      <c r="C12" t="s">
        <v>30</v>
      </c>
      <c r="D12" s="15" t="s">
        <v>39</v>
      </c>
    </row>
    <row r="13" spans="1:4">
      <c r="A13" t="s">
        <v>45</v>
      </c>
      <c r="B13" s="7">
        <v>0</v>
      </c>
      <c r="C13" t="s">
        <v>33</v>
      </c>
      <c r="D13" s="15" t="s">
        <v>34</v>
      </c>
    </row>
    <row r="14" spans="1:4">
      <c r="A14" t="s">
        <v>46</v>
      </c>
      <c r="B14" s="7">
        <v>1.2E-2</v>
      </c>
      <c r="C14" t="s">
        <v>47</v>
      </c>
      <c r="D14" s="15" t="s">
        <v>48</v>
      </c>
    </row>
    <row r="15" spans="1:4">
      <c r="A15" t="s">
        <v>49</v>
      </c>
      <c r="B15" s="7">
        <v>1.4E-2</v>
      </c>
      <c r="C15" t="s">
        <v>30</v>
      </c>
      <c r="D15" s="15" t="s">
        <v>39</v>
      </c>
    </row>
    <row r="16" spans="1:4">
      <c r="A16" t="s">
        <v>50</v>
      </c>
      <c r="B16" s="7">
        <v>0</v>
      </c>
      <c r="C16" t="s">
        <v>36</v>
      </c>
      <c r="D16" s="15" t="s">
        <v>37</v>
      </c>
    </row>
    <row r="17" spans="1:4">
      <c r="A17" t="s">
        <v>51</v>
      </c>
      <c r="B17" s="7">
        <v>0.04</v>
      </c>
      <c r="C17" t="s">
        <v>47</v>
      </c>
      <c r="D17" s="15" t="s">
        <v>52</v>
      </c>
    </row>
    <row r="18" spans="1:4">
      <c r="A18" t="s">
        <v>53</v>
      </c>
      <c r="B18" s="7">
        <v>2.8000000000000001E-2</v>
      </c>
      <c r="C18" t="s">
        <v>47</v>
      </c>
      <c r="D18" s="15" t="s">
        <v>54</v>
      </c>
    </row>
    <row r="19" spans="1:4">
      <c r="A19" t="s">
        <v>55</v>
      </c>
      <c r="B19" s="7">
        <v>0</v>
      </c>
      <c r="C19" t="s">
        <v>56</v>
      </c>
      <c r="D19" s="15" t="s">
        <v>37</v>
      </c>
    </row>
    <row r="20" spans="1:4">
      <c r="A20" t="s">
        <v>57</v>
      </c>
      <c r="B20" s="7">
        <v>3.5000000000000003E-2</v>
      </c>
      <c r="C20" t="s">
        <v>30</v>
      </c>
      <c r="D20" s="15" t="s">
        <v>39</v>
      </c>
    </row>
    <row r="21" spans="1:4">
      <c r="A21" t="s">
        <v>58</v>
      </c>
      <c r="B21" s="7">
        <v>2.8000000000000001E-2</v>
      </c>
      <c r="C21" t="s">
        <v>47</v>
      </c>
      <c r="D21" s="15" t="s">
        <v>48</v>
      </c>
    </row>
    <row r="22" spans="1:4">
      <c r="A22" t="s">
        <v>59</v>
      </c>
      <c r="B22" s="7">
        <v>6.0000000000000001E-3</v>
      </c>
      <c r="C22" t="s">
        <v>47</v>
      </c>
      <c r="D22" s="15" t="s">
        <v>60</v>
      </c>
    </row>
    <row r="23" spans="1:4">
      <c r="A23" t="s">
        <v>61</v>
      </c>
      <c r="B23" s="7">
        <v>1.4999999999999999E-2</v>
      </c>
      <c r="C23" t="s">
        <v>30</v>
      </c>
      <c r="D23" s="15" t="s">
        <v>39</v>
      </c>
    </row>
    <row r="24" spans="1:4">
      <c r="A24" t="s">
        <v>62</v>
      </c>
      <c r="B24" s="7">
        <v>0.02</v>
      </c>
      <c r="C24" t="s">
        <v>30</v>
      </c>
      <c r="D24" s="15" t="s">
        <v>63</v>
      </c>
    </row>
    <row r="25" spans="1:4">
      <c r="A25" t="s">
        <v>64</v>
      </c>
      <c r="B25" s="7">
        <v>3.5999999999999997E-2</v>
      </c>
      <c r="C25" t="s">
        <v>47</v>
      </c>
      <c r="D25" s="15" t="s">
        <v>52</v>
      </c>
    </row>
    <row r="26" spans="1:4">
      <c r="A26" t="s">
        <v>65</v>
      </c>
      <c r="B26" s="7">
        <v>2.7E-2</v>
      </c>
      <c r="C26" t="s">
        <v>47</v>
      </c>
      <c r="D26" s="15" t="s">
        <v>52</v>
      </c>
    </row>
    <row r="27" spans="1:4">
      <c r="A27" t="s">
        <v>66</v>
      </c>
      <c r="B27" s="7">
        <v>0</v>
      </c>
      <c r="C27" t="s">
        <v>67</v>
      </c>
      <c r="D27" s="15" t="s">
        <v>37</v>
      </c>
    </row>
    <row r="28" spans="1:4" ht="26.4">
      <c r="A28" t="s">
        <v>68</v>
      </c>
      <c r="B28" s="7">
        <v>2.1000000000000001E-2</v>
      </c>
      <c r="C28" t="s">
        <v>47</v>
      </c>
      <c r="D28" s="15" t="s">
        <v>69</v>
      </c>
    </row>
    <row r="29" spans="1:4">
      <c r="A29" t="s">
        <v>70</v>
      </c>
      <c r="B29" s="7">
        <v>1.7000000000000001E-2</v>
      </c>
      <c r="C29" t="s">
        <v>30</v>
      </c>
      <c r="D29" s="15" t="s">
        <v>39</v>
      </c>
    </row>
    <row r="30" spans="1:4">
      <c r="A30" t="s">
        <v>71</v>
      </c>
      <c r="B30" s="7">
        <v>0</v>
      </c>
      <c r="C30" t="s">
        <v>67</v>
      </c>
      <c r="D30" s="15" t="s">
        <v>37</v>
      </c>
    </row>
    <row r="31" spans="1:4">
      <c r="A31" t="s">
        <v>72</v>
      </c>
      <c r="B31" s="7">
        <v>0.02</v>
      </c>
      <c r="C31" t="s">
        <v>30</v>
      </c>
      <c r="D31" s="15" t="s">
        <v>39</v>
      </c>
    </row>
    <row r="32" spans="1:4">
      <c r="A32" t="s">
        <v>73</v>
      </c>
      <c r="B32" s="7">
        <v>0</v>
      </c>
      <c r="C32" t="s">
        <v>33</v>
      </c>
      <c r="D32" s="15" t="s">
        <v>34</v>
      </c>
    </row>
    <row r="33" spans="1:4">
      <c r="A33" t="s">
        <v>74</v>
      </c>
      <c r="B33" s="7">
        <v>0</v>
      </c>
      <c r="C33" t="s">
        <v>75</v>
      </c>
      <c r="D33" s="15" t="s">
        <v>33</v>
      </c>
    </row>
    <row r="34" spans="1:4">
      <c r="A34" t="s">
        <v>76</v>
      </c>
      <c r="B34" s="7">
        <v>8.0000000000000002E-3</v>
      </c>
      <c r="C34" t="s">
        <v>30</v>
      </c>
      <c r="D34" s="15" t="s">
        <v>39</v>
      </c>
    </row>
    <row r="35" spans="1:4">
      <c r="A35" t="s">
        <v>77</v>
      </c>
      <c r="B35" s="7">
        <v>1.7999999999999999E-2</v>
      </c>
      <c r="C35" t="s">
        <v>30</v>
      </c>
      <c r="D35" s="15" t="s">
        <v>39</v>
      </c>
    </row>
    <row r="36" spans="1:4" ht="26.4">
      <c r="A36" t="s">
        <v>78</v>
      </c>
      <c r="B36" s="7">
        <v>1.7000000000000001E-2</v>
      </c>
      <c r="C36" t="s">
        <v>30</v>
      </c>
      <c r="D36" s="15" t="s">
        <v>79</v>
      </c>
    </row>
    <row r="37" spans="1:4">
      <c r="A37" t="s">
        <v>80</v>
      </c>
      <c r="B37" s="7">
        <v>7.0000000000000001E-3</v>
      </c>
      <c r="C37" t="s">
        <v>47</v>
      </c>
      <c r="D37" s="15" t="s">
        <v>48</v>
      </c>
    </row>
    <row r="38" spans="1:4">
      <c r="A38" t="s">
        <v>81</v>
      </c>
      <c r="B38" s="7">
        <v>0</v>
      </c>
      <c r="C38" t="s">
        <v>67</v>
      </c>
      <c r="D38" s="15" t="s">
        <v>37</v>
      </c>
    </row>
    <row r="39" spans="1:4">
      <c r="A39" t="s">
        <v>82</v>
      </c>
      <c r="B39" s="7">
        <v>3.0000000000000001E-3</v>
      </c>
      <c r="C39" t="s">
        <v>30</v>
      </c>
      <c r="D39" s="15" t="s">
        <v>54</v>
      </c>
    </row>
    <row r="40" spans="1:4">
      <c r="A40" t="s">
        <v>83</v>
      </c>
      <c r="B40" s="7">
        <v>1.7999999999999999E-2</v>
      </c>
      <c r="C40" t="s">
        <v>30</v>
      </c>
      <c r="D40" s="15" t="s">
        <v>39</v>
      </c>
    </row>
    <row r="41" spans="1:4">
      <c r="A41" t="s">
        <v>84</v>
      </c>
      <c r="B41" s="7">
        <v>3.3000000000000002E-2</v>
      </c>
      <c r="C41" t="s">
        <v>30</v>
      </c>
      <c r="D41" s="15" t="s">
        <v>39</v>
      </c>
    </row>
    <row r="42" spans="1:4">
      <c r="A42" t="s">
        <v>85</v>
      </c>
      <c r="B42" s="7">
        <v>3.0700000000000002E-2</v>
      </c>
      <c r="C42" t="s">
        <v>47</v>
      </c>
      <c r="D42" s="15" t="s">
        <v>86</v>
      </c>
    </row>
    <row r="43" spans="1:4">
      <c r="A43" t="s">
        <v>87</v>
      </c>
      <c r="B43" s="7">
        <v>1.4999999999999999E-2</v>
      </c>
      <c r="C43" t="s">
        <v>30</v>
      </c>
      <c r="D43" s="15" t="s">
        <v>39</v>
      </c>
    </row>
    <row r="44" spans="1:4">
      <c r="A44" t="s">
        <v>88</v>
      </c>
      <c r="B44" s="7">
        <v>8.0000000000000002E-3</v>
      </c>
      <c r="C44" t="s">
        <v>30</v>
      </c>
      <c r="D44" s="15" t="s">
        <v>39</v>
      </c>
    </row>
    <row r="45" spans="1:4">
      <c r="A45" t="s">
        <v>89</v>
      </c>
      <c r="B45" s="7">
        <v>0</v>
      </c>
      <c r="C45" t="s">
        <v>33</v>
      </c>
      <c r="D45" s="15" t="s">
        <v>34</v>
      </c>
    </row>
    <row r="46" spans="1:4">
      <c r="A46" t="s">
        <v>90</v>
      </c>
      <c r="B46" s="7">
        <v>0</v>
      </c>
      <c r="C46" t="s">
        <v>33</v>
      </c>
      <c r="D46" s="15" t="s">
        <v>34</v>
      </c>
    </row>
    <row r="47" spans="1:4">
      <c r="A47" t="s">
        <v>91</v>
      </c>
      <c r="B47" s="7">
        <v>0</v>
      </c>
      <c r="C47" t="s">
        <v>33</v>
      </c>
      <c r="D47" s="15" t="s">
        <v>34</v>
      </c>
    </row>
    <row r="48" spans="1:4">
      <c r="A48" t="s">
        <v>92</v>
      </c>
      <c r="B48" s="7">
        <v>0</v>
      </c>
      <c r="C48" t="s">
        <v>93</v>
      </c>
      <c r="D48" s="15" t="s">
        <v>37</v>
      </c>
    </row>
    <row r="49" spans="1:4">
      <c r="A49" t="s">
        <v>94</v>
      </c>
      <c r="B49" s="7">
        <v>1.2E-2</v>
      </c>
      <c r="C49" t="s">
        <v>30</v>
      </c>
      <c r="D49" s="15" t="s">
        <v>39</v>
      </c>
    </row>
    <row r="50" spans="1:4">
      <c r="A50" t="s">
        <v>95</v>
      </c>
      <c r="B50" s="7">
        <v>2.1999999999999999E-2</v>
      </c>
      <c r="C50" t="s">
        <v>30</v>
      </c>
      <c r="D50" s="15" t="s">
        <v>39</v>
      </c>
    </row>
    <row r="51" spans="1:4">
      <c r="A51" t="s">
        <v>96</v>
      </c>
      <c r="B51" s="7">
        <v>0</v>
      </c>
      <c r="C51" t="s">
        <v>33</v>
      </c>
      <c r="D51" s="15" t="s">
        <v>97</v>
      </c>
    </row>
    <row r="52" spans="1:4">
      <c r="A52" t="s">
        <v>98</v>
      </c>
      <c r="B52" s="7">
        <v>1.7999999999999999E-2</v>
      </c>
      <c r="C52" t="s">
        <v>30</v>
      </c>
      <c r="D52" s="15" t="s">
        <v>39</v>
      </c>
    </row>
    <row r="53" spans="1:4">
      <c r="A53" t="s">
        <v>99</v>
      </c>
      <c r="B53" s="7">
        <v>0.02</v>
      </c>
      <c r="C53" t="s">
        <v>30</v>
      </c>
      <c r="D53" s="15" t="s">
        <v>39</v>
      </c>
    </row>
    <row r="54" spans="1:4">
      <c r="A54" t="s">
        <v>100</v>
      </c>
      <c r="B54" s="7">
        <v>0</v>
      </c>
      <c r="C54" t="s">
        <v>33</v>
      </c>
      <c r="D54" s="15" t="s">
        <v>34</v>
      </c>
    </row>
    <row r="55" spans="1:4" ht="26.4">
      <c r="A55" t="s">
        <v>101</v>
      </c>
      <c r="B55" s="7">
        <v>3.1233333333333332E-2</v>
      </c>
      <c r="C55" t="s">
        <v>30</v>
      </c>
      <c r="D55" s="15" t="s">
        <v>102</v>
      </c>
    </row>
    <row r="56" spans="1:4" ht="26.4">
      <c r="A56" t="s">
        <v>103</v>
      </c>
      <c r="B56" s="7">
        <v>1.4E-2</v>
      </c>
      <c r="C56" t="s">
        <v>104</v>
      </c>
      <c r="D56" s="15" t="s">
        <v>105</v>
      </c>
    </row>
    <row r="57" spans="1:4">
      <c r="A57" t="s">
        <v>106</v>
      </c>
      <c r="B57" s="7">
        <v>0</v>
      </c>
      <c r="C57" t="s">
        <v>107</v>
      </c>
      <c r="D57" s="15" t="s">
        <v>37</v>
      </c>
    </row>
    <row r="58" spans="1:4">
      <c r="A58" t="s">
        <v>108</v>
      </c>
      <c r="B58" s="7">
        <v>0</v>
      </c>
      <c r="C58" t="s">
        <v>107</v>
      </c>
      <c r="D58" s="15" t="s">
        <v>37</v>
      </c>
    </row>
    <row r="59" spans="1:4">
      <c r="A59" t="s">
        <v>109</v>
      </c>
      <c r="B59" s="7">
        <v>4.0000000000000001E-3</v>
      </c>
      <c r="C59" t="s">
        <v>104</v>
      </c>
      <c r="D59" s="15" t="s">
        <v>110</v>
      </c>
    </row>
    <row r="60" spans="1:4">
      <c r="A60" t="s">
        <v>111</v>
      </c>
      <c r="B60" s="7">
        <v>0</v>
      </c>
      <c r="C60" t="s">
        <v>107</v>
      </c>
      <c r="D60" s="15" t="s">
        <v>37</v>
      </c>
    </row>
  </sheetData>
  <mergeCells count="2">
    <mergeCell ref="A1:D1"/>
    <mergeCell ref="A2:D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GROSS vs NET PAY</vt:lpstr>
      <vt:lpstr>Sheet2</vt:lpstr>
      <vt:lpstr>State Rates</vt:lpstr>
      <vt:lpstr>JurisdictionList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Taha Riaz</dc:creator>
  <cp:lastModifiedBy>Taha Riaz</cp:lastModifiedBy>
  <dcterms:created xsi:type="dcterms:W3CDTF">2026-08-17T01:53:18Z</dcterms:created>
  <dcterms:modified xsi:type="dcterms:W3CDTF">2026-09-25T15:26:24Z</dcterms:modified>
</cp:coreProperties>
</file>